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3820"/>
  <bookViews>
    <workbookView xWindow="-30" yWindow="15" windowWidth="13230" windowHeight="8220"/>
  </bookViews>
  <sheets>
    <sheet name="Orçamento Pessoal Mensal" sheetId="1" r:id="rId1"/>
  </sheets>
  <calcPr calcId="145621"/>
  <webPublishing codePage="1252"/>
</workbook>
</file>

<file path=xl/calcChain.xml><?xml version="1.0" encoding="utf-8"?>
<calcChain xmlns="http://schemas.openxmlformats.org/spreadsheetml/2006/main">
  <c r="E15" i="1" l="1"/>
  <c r="E9" i="1"/>
  <c r="E69" i="1"/>
  <c r="E70" i="1"/>
  <c r="E68" i="1"/>
  <c r="E27" i="1"/>
  <c r="E73" i="1"/>
  <c r="E71" i="1"/>
  <c r="E41" i="1"/>
  <c r="E19" i="1" l="1"/>
  <c r="E18" i="1"/>
  <c r="E20" i="1"/>
  <c r="E21" i="1"/>
  <c r="E22" i="1"/>
  <c r="E23" i="1"/>
  <c r="E24" i="1"/>
  <c r="E25" i="1"/>
  <c r="E26" i="1"/>
  <c r="E28" i="1"/>
  <c r="J48" i="1" l="1"/>
  <c r="J47" i="1"/>
  <c r="E37" i="1" l="1"/>
  <c r="J35" i="1"/>
  <c r="J41" i="1"/>
  <c r="E45" i="1"/>
  <c r="J59" i="1"/>
  <c r="J60" i="1"/>
  <c r="J61" i="1"/>
  <c r="J62" i="1"/>
  <c r="J53" i="1"/>
  <c r="J54" i="1"/>
  <c r="J55" i="1"/>
  <c r="J45" i="1"/>
  <c r="J46" i="1"/>
  <c r="J49" i="1"/>
  <c r="J39" i="1"/>
  <c r="J40" i="1"/>
  <c r="J30" i="1"/>
  <c r="J31" i="1"/>
  <c r="J32" i="1"/>
  <c r="J33" i="1"/>
  <c r="J34" i="1"/>
  <c r="J18" i="1"/>
  <c r="J19" i="1"/>
  <c r="J20" i="1"/>
  <c r="J21" i="1"/>
  <c r="J22" i="1"/>
  <c r="J23" i="1"/>
  <c r="J24" i="1"/>
  <c r="J25" i="1"/>
  <c r="J26" i="1"/>
  <c r="E63" i="1"/>
  <c r="E64" i="1"/>
  <c r="E65" i="1"/>
  <c r="E66" i="1"/>
  <c r="E67" i="1"/>
  <c r="E72" i="1"/>
  <c r="E74" i="1"/>
  <c r="E55" i="1"/>
  <c r="E56" i="1"/>
  <c r="E57" i="1"/>
  <c r="E58" i="1"/>
  <c r="E59" i="1"/>
  <c r="E49" i="1"/>
  <c r="E50" i="1"/>
  <c r="E51" i="1"/>
  <c r="E42" i="1"/>
  <c r="E43" i="1"/>
  <c r="E44" i="1"/>
  <c r="E32" i="1"/>
  <c r="E33" i="1"/>
  <c r="E34" i="1"/>
  <c r="E35" i="1"/>
  <c r="E36" i="1"/>
  <c r="I63" i="1"/>
  <c r="H63" i="1"/>
  <c r="I56" i="1"/>
  <c r="H56" i="1"/>
  <c r="I50" i="1"/>
  <c r="H50" i="1"/>
  <c r="I42" i="1"/>
  <c r="H42" i="1"/>
  <c r="I36" i="1"/>
  <c r="H36" i="1"/>
  <c r="D75" i="1"/>
  <c r="C75" i="1"/>
  <c r="D60" i="1"/>
  <c r="C60" i="1"/>
  <c r="D52" i="1"/>
  <c r="C52" i="1"/>
  <c r="D46" i="1"/>
  <c r="C46" i="1"/>
  <c r="D38" i="1"/>
  <c r="C38" i="1"/>
  <c r="I27" i="1"/>
  <c r="H27" i="1"/>
  <c r="D29" i="1"/>
  <c r="C29" i="1"/>
  <c r="J63" i="1" l="1"/>
  <c r="J50" i="1"/>
  <c r="E75" i="1"/>
  <c r="J67" i="1"/>
  <c r="J9" i="1" s="1"/>
  <c r="E29" i="1"/>
  <c r="J65" i="1"/>
  <c r="J4" i="1" s="1"/>
  <c r="J56" i="1"/>
  <c r="J42" i="1"/>
  <c r="J36" i="1"/>
  <c r="E60" i="1"/>
  <c r="E52" i="1"/>
  <c r="E46" i="1"/>
  <c r="E38" i="1"/>
  <c r="J27" i="1"/>
  <c r="J14" i="1" l="1"/>
  <c r="J69" i="1"/>
</calcChain>
</file>

<file path=xl/sharedStrings.xml><?xml version="1.0" encoding="utf-8"?>
<sst xmlns="http://schemas.openxmlformats.org/spreadsheetml/2006/main" count="153" uniqueCount="88">
  <si>
    <t>Diferença</t>
  </si>
  <si>
    <t>Hipoteca ou aluguer</t>
  </si>
  <si>
    <t>Telefone</t>
  </si>
  <si>
    <t>Gasolina</t>
  </si>
  <si>
    <t>Água e esgotos</t>
  </si>
  <si>
    <t>Remoção de esgotos</t>
  </si>
  <si>
    <t>Manutenção ou reparações</t>
  </si>
  <si>
    <t>Consumíveis</t>
  </si>
  <si>
    <t>Outros</t>
  </si>
  <si>
    <t>Combustível</t>
  </si>
  <si>
    <t>Manutenção</t>
  </si>
  <si>
    <t>Saúde</t>
  </si>
  <si>
    <t>Vida</t>
  </si>
  <si>
    <t>Alimentação</t>
  </si>
  <si>
    <t>Brinquedos</t>
  </si>
  <si>
    <t>Tratamento</t>
  </si>
  <si>
    <t>Jantar fora</t>
  </si>
  <si>
    <t>Vídeo/DVD</t>
  </si>
  <si>
    <t>CDs</t>
  </si>
  <si>
    <t>Concertos</t>
  </si>
  <si>
    <t>Teatro</t>
  </si>
  <si>
    <t>Lavandaria</t>
  </si>
  <si>
    <t>Pessoal</t>
  </si>
  <si>
    <t>Caridade 1</t>
  </si>
  <si>
    <t>Caridade 2</t>
  </si>
  <si>
    <t>Dívidas ou taxas de organizações</t>
  </si>
  <si>
    <t>Advogado</t>
  </si>
  <si>
    <t>Pensão de alimentos</t>
  </si>
  <si>
    <t>Total do rendimento mensal</t>
  </si>
  <si>
    <t>Caridade 3</t>
  </si>
  <si>
    <t>Pagamentos de penhor ou decisão judiciária</t>
  </si>
  <si>
    <t>Preço Autocarro/Taxi</t>
  </si>
  <si>
    <t>Electricidade</t>
  </si>
  <si>
    <t>Pagamento do veículo</t>
  </si>
  <si>
    <t>Eventos desportivos</t>
  </si>
  <si>
    <t>HABITAÇÃO</t>
  </si>
  <si>
    <t>TRANSPORTE</t>
  </si>
  <si>
    <t>ALIMENTAÇÃO</t>
  </si>
  <si>
    <t>POUPANÇAS OU INVESTIMENTOS</t>
  </si>
  <si>
    <t>PRESENTES E DOAÇÕES</t>
  </si>
  <si>
    <t>ANIMAIS DE ESTIMAÇÃO</t>
  </si>
  <si>
    <t>ENCARGOS PESSOAIS</t>
  </si>
  <si>
    <t>RENDIMENTO MENSAL REAL</t>
  </si>
  <si>
    <t>RENDIMENTO MENSAL PREVISTO</t>
  </si>
  <si>
    <t>Total</t>
  </si>
  <si>
    <t>DIFERENÇA (Real menos previsto)</t>
  </si>
  <si>
    <t>Compras de Casa</t>
  </si>
  <si>
    <t>Veterinário</t>
  </si>
  <si>
    <t>Conta a Prazo</t>
  </si>
  <si>
    <t>Poupança para Reforma</t>
  </si>
  <si>
    <t>Investimento</t>
  </si>
  <si>
    <t>Fundo de Emergência</t>
  </si>
  <si>
    <t>Serviço de Televisão (ZAP/TVCabo/DSTV)</t>
  </si>
  <si>
    <t>Automóvel</t>
  </si>
  <si>
    <t>SEGUROS</t>
  </si>
  <si>
    <t>Habitação</t>
  </si>
  <si>
    <t>Cartão de crédito 1</t>
  </si>
  <si>
    <t xml:space="preserve">EMPRÉSTIMOS </t>
  </si>
  <si>
    <t>LEGALIDADE</t>
  </si>
  <si>
    <t>LAZER</t>
  </si>
  <si>
    <t>Cinema</t>
  </si>
  <si>
    <t>Roupa/Calçado/Acessórios</t>
  </si>
  <si>
    <t>Ajudas de Custo a Familiares</t>
  </si>
  <si>
    <t>Viagens</t>
  </si>
  <si>
    <t>IMPREVISTOS</t>
  </si>
  <si>
    <t>Multas</t>
  </si>
  <si>
    <t>Impostos</t>
  </si>
  <si>
    <t>Salário de Empregados</t>
  </si>
  <si>
    <t>Despesas Médicas</t>
  </si>
  <si>
    <t>Escola/Universidade</t>
  </si>
  <si>
    <t>Material Escolar</t>
  </si>
  <si>
    <t>Actividades extra-escolares</t>
  </si>
  <si>
    <t>Mesadas</t>
  </si>
  <si>
    <t>Beleza/Cuidados Pessoais</t>
  </si>
  <si>
    <t>Ginásio/Actividades Desportivas</t>
  </si>
  <si>
    <t>Estacionamento</t>
  </si>
  <si>
    <t>Salário Líquido</t>
  </si>
  <si>
    <t>Subsídios</t>
  </si>
  <si>
    <t>Juros de Aplicações de Poupança</t>
  </si>
  <si>
    <t>Rendas e Imóveis Arrendados</t>
  </si>
  <si>
    <t>Despesa Real</t>
  </si>
  <si>
    <t>Despesa Prevista</t>
  </si>
  <si>
    <t>TOTAL DE DESPESAS PREVISTAS</t>
  </si>
  <si>
    <t>TOTAL DE DESPESAS REAIS</t>
  </si>
  <si>
    <t>TOTAL DAS DIFERENÇAS ENTRE DESPESAS PREVISTAS E REAIS</t>
  </si>
  <si>
    <t>SALDO PREVISTO (Rendimento previsto menos as despesas)</t>
  </si>
  <si>
    <t>SALDO REAL (Rendimento real menos as despesas)</t>
  </si>
  <si>
    <t>Orçamento Familiar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</si>
</sst>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#,##0_);[Red]\(&quot;€&quot;#,##0\)"/>
    <numFmt numFmtId="165" formatCode="#,##0\ [$AOA];[Red]#,##0\ [$AOA]"/>
    <numFmt numFmtId="166" formatCode="#,##0.00\ [$AOA]"/>
    <numFmt numFmtId="167" formatCode="#,##0\ [$AOA]"/>
  </numFmts>
  <fonts count="8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63"/>
      <name val="HelveticaNeueLT Std Lt"/>
      <family val="2"/>
    </font>
    <font>
      <sz val="11"/>
      <color theme="1"/>
      <name val="HelveticaNeueLT Std Lt"/>
      <family val="2"/>
    </font>
    <font>
      <b/>
      <sz val="11"/>
      <color indexed="63"/>
      <name val="HelveticaNeueLT Std Lt"/>
      <family val="2"/>
    </font>
    <font>
      <sz val="11"/>
      <name val="HelveticaNeueLT Std Lt"/>
      <family val="2"/>
    </font>
    <font>
      <b/>
      <sz val="11"/>
      <name val="HelveticaNeueLT Std Lt"/>
      <family val="2"/>
    </font>
    <font>
      <b/>
      <sz val="18"/>
      <color rgb="FFD91C24"/>
      <name val="HelveticaNeueLT Std Lt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D9261A"/>
        <bgColor indexed="64"/>
      </patternFill>
    </fill>
    <fill>
      <patternFill patternType="solid">
        <fgColor rgb="FFD91C2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5" fillId="5" borderId="1" xfId="0" applyNumberFormat="1" applyFont="1" applyFill="1" applyBorder="1" applyAlignment="1">
      <alignment horizontal="right" vertical="center"/>
    </xf>
    <xf numFmtId="165" fontId="6" fillId="6" borderId="1" xfId="0" applyNumberFormat="1" applyFont="1" applyFill="1" applyBorder="1" applyAlignment="1">
      <alignment horizontal="right" vertical="center"/>
    </xf>
    <xf numFmtId="0" fontId="5" fillId="3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0" borderId="8" xfId="0" applyFont="1" applyFill="1" applyBorder="1" applyAlignment="1">
      <alignment shrinkToFit="1"/>
    </xf>
    <xf numFmtId="166" fontId="5" fillId="0" borderId="9" xfId="0" applyNumberFormat="1" applyFont="1" applyFill="1" applyBorder="1"/>
    <xf numFmtId="166" fontId="5" fillId="0" borderId="10" xfId="0" applyNumberFormat="1" applyFont="1" applyFill="1" applyBorder="1" applyAlignment="1">
      <alignment horizontal="right" vertical="center"/>
    </xf>
    <xf numFmtId="0" fontId="5" fillId="0" borderId="8" xfId="0" applyFont="1" applyFill="1" applyBorder="1"/>
    <xf numFmtId="166" fontId="6" fillId="0" borderId="9" xfId="0" applyNumberFormat="1" applyFont="1" applyFill="1" applyBorder="1"/>
    <xf numFmtId="166" fontId="5" fillId="0" borderId="10" xfId="0" applyNumberFormat="1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5" fillId="0" borderId="11" xfId="0" applyFont="1" applyFill="1" applyBorder="1" applyAlignment="1">
      <alignment shrinkToFit="1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 applyAlignment="1">
      <alignment horizontal="right" vertical="center"/>
    </xf>
    <xf numFmtId="0" fontId="5" fillId="0" borderId="11" xfId="0" applyFont="1" applyFill="1" applyBorder="1"/>
    <xf numFmtId="167" fontId="5" fillId="0" borderId="13" xfId="0" applyNumberFormat="1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5" fillId="4" borderId="13" xfId="0" applyFont="1" applyFill="1" applyBorder="1"/>
    <xf numFmtId="166" fontId="5" fillId="0" borderId="12" xfId="0" applyNumberFormat="1" applyFont="1" applyFill="1" applyBorder="1"/>
    <xf numFmtId="166" fontId="5" fillId="0" borderId="13" xfId="0" applyNumberFormat="1" applyFont="1" applyFill="1" applyBorder="1" applyAlignment="1">
      <alignment horizontal="right" vertical="center"/>
    </xf>
    <xf numFmtId="166" fontId="5" fillId="0" borderId="13" xfId="0" applyNumberFormat="1" applyFont="1" applyFill="1" applyBorder="1"/>
    <xf numFmtId="166" fontId="2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shrinkToFit="1"/>
    </xf>
    <xf numFmtId="166" fontId="6" fillId="7" borderId="1" xfId="0" applyNumberFormat="1" applyFont="1" applyFill="1" applyBorder="1" applyAlignment="1">
      <alignment horizontal="right" vertical="center"/>
    </xf>
    <xf numFmtId="0" fontId="6" fillId="6" borderId="5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166" fontId="6" fillId="7" borderId="2" xfId="0" applyNumberFormat="1" applyFont="1" applyFill="1" applyBorder="1" applyAlignment="1">
      <alignment horizontal="right" vertical="center"/>
    </xf>
    <xf numFmtId="166" fontId="6" fillId="7" borderId="3" xfId="0" applyNumberFormat="1" applyFont="1" applyFill="1" applyBorder="1" applyAlignment="1">
      <alignment horizontal="right" vertical="center"/>
    </xf>
    <xf numFmtId="166" fontId="6" fillId="7" borderId="4" xfId="0" applyNumberFormat="1" applyFont="1" applyFill="1" applyBorder="1" applyAlignment="1">
      <alignment horizontal="right"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6" xfId="0" applyFont="1" applyFill="1" applyBorder="1" applyAlignment="1">
      <alignment horizontal="left" vertical="center" shrinkToFit="1"/>
    </xf>
    <xf numFmtId="0" fontId="6" fillId="3" borderId="19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left" vertical="center" shrinkToFit="1"/>
    </xf>
    <xf numFmtId="0" fontId="6" fillId="3" borderId="20" xfId="0" applyFont="1" applyFill="1" applyBorder="1" applyAlignment="1">
      <alignment horizontal="left" vertical="center" shrinkToFit="1"/>
    </xf>
    <xf numFmtId="0" fontId="6" fillId="3" borderId="17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3" borderId="18" xfId="0" applyFont="1" applyFill="1" applyBorder="1" applyAlignment="1">
      <alignment horizontal="left" vertical="center" shrinkToFit="1"/>
    </xf>
  </cellXfs>
  <cellStyles count="1">
    <cellStyle name="Normal" xfId="0" builtinId="0" customBuiltin="1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34998626667073579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 tint="0.34998626667073579"/>
        </left>
        <right/>
        <top/>
        <bottom/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 style="thin">
          <color theme="1" tint="0.34998626667073579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1" tint="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1" tint="0.34998626667073579"/>
        </right>
        <top/>
        <bottom/>
        <vertical style="thin">
          <color theme="1" tint="0.34998626667073579"/>
        </vertical>
        <horizontal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 style="thin">
          <color theme="1" tint="0.34998626667073579"/>
        </vertical>
        <horizontal/>
      </border>
    </dxf>
    <dxf>
      <border diagonalUp="0" diagonalDown="0">
        <left/>
        <right/>
        <top style="thin">
          <color theme="1" tint="0.34998626667073579"/>
        </top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solid">
          <fgColor indexed="64"/>
          <bgColor rgb="FFD9261A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indexed="63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 tint="0.24994659260841701"/>
        </left>
        <right/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solid">
          <fgColor indexed="64"/>
          <bgColor rgb="FFD91C24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 tint="0.24994659260841701"/>
        </left>
        <right/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solid">
          <fgColor indexed="64"/>
          <bgColor rgb="FFD91C24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 tint="0.24994659260841701"/>
        </left>
        <right/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solid">
          <fgColor indexed="64"/>
          <bgColor rgb="FFD91C24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 tint="0.24994659260841701"/>
        </left>
        <right/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solid">
          <fgColor indexed="64"/>
          <bgColor rgb="FFD91C24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 tint="0.24994659260841701"/>
        </left>
        <right/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solid">
          <fgColor indexed="64"/>
          <bgColor rgb="FFD91C24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 tint="0.24994659260841701"/>
        </left>
        <right/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solid">
          <fgColor indexed="64"/>
          <bgColor rgb="FFD91C24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 tint="0.24994659260841701"/>
        </left>
        <right/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solid">
          <fgColor indexed="64"/>
          <bgColor rgb="FFD91C24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 tint="0.24994659260841701"/>
        </left>
        <right/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solid">
          <fgColor indexed="64"/>
          <bgColor rgb="FFD91C24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 tint="0.24994659260841701"/>
        </left>
        <right/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solid">
          <fgColor indexed="64"/>
          <bgColor rgb="FFD91C24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 tint="0.24994659260841701"/>
        </left>
        <right/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6" formatCode="#,##0.0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solid">
          <fgColor indexed="64"/>
          <bgColor rgb="FFD91C24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7" formatCode="#,##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7" formatCode="#,##0\ [$AOA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 tint="0.24994659260841701"/>
        </left>
        <right/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7" formatCode="#,##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7" formatCode="#,##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numFmt numFmtId="167" formatCode="#,##0\ [$AOA]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numFmt numFmtId="167" formatCode="#,##0\ [$AOA]"/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1" tint="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HelveticaNeueLT Std Lt"/>
        <scheme val="none"/>
      </font>
      <fill>
        <patternFill patternType="solid">
          <fgColor indexed="64"/>
          <bgColor rgb="FFD9261A"/>
        </patternFill>
      </fill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 style="thin">
          <color theme="1" tint="0.24994659260841701"/>
        </vertical>
        <horizontal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1C24"/>
      <color rgb="FFD9261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ela1" ref="B17:E29" totalsRowCount="1" headerRowDxfId="143" dataDxfId="142" totalsRowDxfId="140" tableBorderDxfId="141">
  <autoFilter ref="B17:E28"/>
  <tableColumns count="4">
    <tableColumn id="1" name="HABITAÇÃO" totalsRowLabel="Total" dataDxfId="139" totalsRowDxfId="138"/>
    <tableColumn id="2" name="Despesa Prevista" totalsRowFunction="sum" dataDxfId="137" totalsRowDxfId="136"/>
    <tableColumn id="3" name="Despesa Real" totalsRowFunction="sum" dataDxfId="135" totalsRowDxfId="134"/>
    <tableColumn id="4" name="Diferença" totalsRowFunction="sum" dataDxfId="133" totalsRowDxfId="132">
      <calculatedColumnFormula>Tabela1[Despesa Prevista]-Tabela1[Despesa Real]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ela10" ref="G44:J50" totalsRowCount="1" headerRowDxfId="35" dataDxfId="34" totalsRowDxfId="32" tableBorderDxfId="33">
  <autoFilter ref="G44:J49"/>
  <tableColumns count="4">
    <tableColumn id="1" name="POUPANÇAS OU INVESTIMENTOS" totalsRowLabel="Total" dataDxfId="31" totalsRowDxfId="30"/>
    <tableColumn id="2" name="Despesa Prevista" totalsRowFunction="sum" dataDxfId="29" totalsRowDxfId="28"/>
    <tableColumn id="3" name="Despesa Real" totalsRowFunction="sum" dataDxfId="27" totalsRowDxfId="26"/>
    <tableColumn id="4" name="Diferença" totalsRowFunction="sum" dataDxfId="25" totalsRowDxfId="24">
      <calculatedColumnFormula>Tabela10[Despesa Prevista]-Tabela10[Despesa Real]</calculatedColumn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ela7" ref="B62:E75" totalsRowCount="1" headerRowDxfId="23" dataDxfId="22" totalsRowDxfId="20" tableBorderDxfId="21">
  <autoFilter ref="B62:E74"/>
  <tableColumns count="4">
    <tableColumn id="1" name="ENCARGOS PESSOAIS" totalsRowLabel="Total" dataDxfId="19" totalsRowDxfId="18"/>
    <tableColumn id="2" name="Despesa Prevista" totalsRowFunction="sum" dataDxfId="17" totalsRowDxfId="16"/>
    <tableColumn id="3" name="Despesa Real" totalsRowFunction="sum" dataDxfId="15" totalsRowDxfId="14"/>
    <tableColumn id="4" name="Diferença" totalsRowFunction="sum" dataDxfId="13" totalsRowDxfId="12">
      <calculatedColumnFormula>Tabela7[Despesa Prevista]-Tabela7[Despesa Real]</calculatedColumn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ela2" ref="G17:J27" totalsRowCount="1" headerRowDxfId="11" dataDxfId="10" totalsRowDxfId="8" tableBorderDxfId="9">
  <autoFilter ref="G17:J26"/>
  <tableColumns count="4">
    <tableColumn id="1" name="LAZER" totalsRowLabel="Total" dataDxfId="7" totalsRowDxfId="6"/>
    <tableColumn id="2" name="Despesa Prevista" totalsRowFunction="sum" dataDxfId="5" totalsRowDxfId="4"/>
    <tableColumn id="3" name="Despesa Real" totalsRowFunction="sum" dataDxfId="3" totalsRowDxfId="2"/>
    <tableColumn id="4" name="Diferença" totalsRowFunction="sum" dataDxfId="1" totalsRowDxfId="0">
      <calculatedColumnFormula>Tabela2[Despesa Prevista]-Tabela2[Despesa Real]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ela4" ref="B40:E46" totalsRowCount="1" headerRowDxfId="131" dataDxfId="130" totalsRowDxfId="128" tableBorderDxfId="129">
  <autoFilter ref="B40:E45"/>
  <tableColumns count="4">
    <tableColumn id="1" name="SEGUROS" totalsRowLabel="Total" dataDxfId="127" totalsRowDxfId="126"/>
    <tableColumn id="2" name="Despesa Prevista" totalsRowFunction="sum" dataDxfId="125" totalsRowDxfId="124"/>
    <tableColumn id="3" name="Despesa Real" totalsRowFunction="sum" dataDxfId="123" totalsRowDxfId="122"/>
    <tableColumn id="4" name="Diferença" totalsRowFunction="sum" dataDxfId="121" totalsRowDxfId="120">
      <calculatedColumnFormula>Tabela4[Despesa Prevista]-Tabela4[Despesa Real]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ela12" ref="G58:J63" totalsRowCount="1" headerRowDxfId="119" dataDxfId="118" totalsRowDxfId="116" tableBorderDxfId="117">
  <autoFilter ref="G58:J62"/>
  <tableColumns count="4">
    <tableColumn id="1" name="LEGALIDADE" totalsRowLabel="Total" dataDxfId="115" totalsRowDxfId="114"/>
    <tableColumn id="2" name="Despesa Prevista" totalsRowFunction="sum" dataDxfId="113" totalsRowDxfId="112"/>
    <tableColumn id="3" name="Despesa Real" totalsRowFunction="sum" dataDxfId="111" totalsRowDxfId="110"/>
    <tableColumn id="4" name="Diferença" totalsRowFunction="sum" dataDxfId="109" totalsRowDxfId="108">
      <calculatedColumnFormula>Tabela12[Despesa Prevista]-Tabela12[Despesa Real]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ela6" ref="B54:E60" totalsRowCount="1" headerRowDxfId="107" dataDxfId="106" totalsRowDxfId="104" tableBorderDxfId="105">
  <autoFilter ref="B54:E59"/>
  <tableColumns count="4">
    <tableColumn id="1" name="ANIMAIS DE ESTIMAÇÃO" totalsRowLabel="Total" dataDxfId="103" totalsRowDxfId="102"/>
    <tableColumn id="2" name="Despesa Prevista" totalsRowFunction="sum" dataDxfId="101" totalsRowDxfId="100"/>
    <tableColumn id="3" name="Despesa Real" totalsRowFunction="sum" dataDxfId="99" totalsRowDxfId="98"/>
    <tableColumn id="4" name="Diferença" totalsRowFunction="sum" dataDxfId="97" totalsRowDxfId="96">
      <calculatedColumnFormula>Tabela6[Despesa Prevista]-Tabela6[Despesa Real]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ela11" ref="G52:J56" totalsRowCount="1" headerRowDxfId="95" dataDxfId="94" totalsRowDxfId="92" tableBorderDxfId="93">
  <autoFilter ref="G52:J55"/>
  <tableColumns count="4">
    <tableColumn id="1" name="PRESENTES E DOAÇÕES" totalsRowLabel="Total" dataDxfId="91" totalsRowDxfId="90"/>
    <tableColumn id="2" name="Despesa Prevista" totalsRowFunction="sum" dataDxfId="89" totalsRowDxfId="88"/>
    <tableColumn id="3" name="Despesa Real" totalsRowFunction="sum" dataDxfId="87" totalsRowDxfId="86"/>
    <tableColumn id="4" name="Diferença" totalsRowFunction="sum" dataDxfId="85" totalsRowDxfId="84">
      <calculatedColumnFormula>Tabela11[Despesa Prevista]-Tabela11[Despesa Real]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ela5" ref="B48:E52" totalsRowCount="1" headerRowDxfId="83" dataDxfId="82" totalsRowDxfId="80" tableBorderDxfId="81">
  <autoFilter ref="B48:E51"/>
  <tableColumns count="4">
    <tableColumn id="1" name="ALIMENTAÇÃO" totalsRowLabel="Total" dataDxfId="79" totalsRowDxfId="78"/>
    <tableColumn id="2" name="Despesa Prevista" totalsRowFunction="sum" dataDxfId="77" totalsRowDxfId="76"/>
    <tableColumn id="3" name="Despesa Real" totalsRowFunction="sum" dataDxfId="75" totalsRowDxfId="74"/>
    <tableColumn id="4" name="Diferença" totalsRowFunction="sum" dataDxfId="73" totalsRowDxfId="72">
      <calculatedColumnFormula>Tabela5[Despesa Prevista]-Tabela5[Despesa Real]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ela9" ref="G38:J42" totalsRowCount="1" headerRowDxfId="71" dataDxfId="70" totalsRowDxfId="68" tableBorderDxfId="69">
  <autoFilter ref="G38:J41"/>
  <tableColumns count="4">
    <tableColumn id="1" name="IMPREVISTOS" totalsRowLabel="Total" dataDxfId="67" totalsRowDxfId="66"/>
    <tableColumn id="2" name="Despesa Prevista" totalsRowFunction="sum" dataDxfId="65" totalsRowDxfId="64"/>
    <tableColumn id="3" name="Despesa Real" totalsRowFunction="sum" dataDxfId="63" totalsRowDxfId="62"/>
    <tableColumn id="4" name="Diferença" totalsRowFunction="sum" dataDxfId="61" totalsRowDxfId="60">
      <calculatedColumnFormula>Tabela9[Despesa Prevista]-Tabela9[Despesa Real]</calculatedColumn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ela3" ref="B31:E38" totalsRowCount="1" headerRowDxfId="59" dataDxfId="58" totalsRowDxfId="56" tableBorderDxfId="57">
  <autoFilter ref="B31:E37"/>
  <tableColumns count="4">
    <tableColumn id="1" name="TRANSPORTE" totalsRowLabel="Total" dataDxfId="55" totalsRowDxfId="54"/>
    <tableColumn id="2" name="Despesa Prevista" totalsRowFunction="sum" dataDxfId="53" totalsRowDxfId="52"/>
    <tableColumn id="3" name="Despesa Real" totalsRowFunction="sum" dataDxfId="51" totalsRowDxfId="50"/>
    <tableColumn id="4" name="Diferença" totalsRowFunction="sum" dataDxfId="49" totalsRowDxfId="48">
      <calculatedColumnFormula>Tabela3[Despesa Prevista]-Tabela3[Despesa Real]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ela8" ref="G29:J36" totalsRowCount="1" headerRowDxfId="47" dataDxfId="46" totalsRowDxfId="44" tableBorderDxfId="45">
  <autoFilter ref="G29:J35"/>
  <tableColumns count="4">
    <tableColumn id="1" name="EMPRÉSTIMOS " totalsRowLabel="Total" dataDxfId="43" totalsRowDxfId="42"/>
    <tableColumn id="2" name="Despesa Prevista" totalsRowFunction="sum" dataDxfId="41" totalsRowDxfId="40"/>
    <tableColumn id="3" name="Despesa Real" totalsRowFunction="sum" dataDxfId="39" totalsRowDxfId="38"/>
    <tableColumn id="4" name="Diferença" totalsRowFunction="sum" dataDxfId="37" totalsRowDxfId="36">
      <calculatedColumnFormula>Tabela8[Despesa Prevista]-Tabela8[Despesa Real]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75"/>
  <sheetViews>
    <sheetView showGridLines="0" tabSelected="1" topLeftCell="A64" zoomScaleNormal="100" workbookViewId="0">
      <selection activeCell="C81" sqref="C81"/>
    </sheetView>
  </sheetViews>
  <sheetFormatPr defaultRowHeight="14.25" x14ac:dyDescent="0.2"/>
  <cols>
    <col min="1" max="1" width="1.7109375" style="4" customWidth="1"/>
    <col min="2" max="2" width="38" style="4" customWidth="1"/>
    <col min="3" max="3" width="20.5703125" style="4" customWidth="1"/>
    <col min="4" max="4" width="16.85546875" style="4" customWidth="1"/>
    <col min="5" max="5" width="15.140625" style="4" bestFit="1" customWidth="1"/>
    <col min="6" max="6" width="2.85546875" style="4" customWidth="1"/>
    <col min="7" max="7" width="39.42578125" style="4" customWidth="1"/>
    <col min="8" max="8" width="21.5703125" style="4" customWidth="1"/>
    <col min="9" max="9" width="19" style="4" customWidth="1"/>
    <col min="10" max="10" width="19.140625" style="4" customWidth="1"/>
    <col min="11" max="16384" width="9.140625" style="4"/>
  </cols>
  <sheetData>
    <row r="1" spans="1:10" ht="8.1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95" customHeight="1" x14ac:dyDescent="0.2">
      <c r="A2" s="1"/>
      <c r="B2" s="46" t="s">
        <v>87</v>
      </c>
      <c r="C2" s="46"/>
      <c r="D2" s="46"/>
      <c r="E2" s="46"/>
      <c r="F2" s="46"/>
      <c r="G2" s="46"/>
      <c r="H2" s="46"/>
      <c r="I2" s="46"/>
      <c r="J2" s="46"/>
    </row>
    <row r="3" spans="1:10" ht="8.1" customHeight="1" x14ac:dyDescent="0.2">
      <c r="A3" s="3"/>
      <c r="B3" s="59"/>
      <c r="C3" s="59"/>
      <c r="D3" s="59"/>
      <c r="E3" s="5"/>
      <c r="F3" s="6"/>
      <c r="G3" s="5"/>
      <c r="H3" s="7"/>
      <c r="I3" s="8"/>
      <c r="J3" s="9"/>
    </row>
    <row r="4" spans="1:10" ht="15.95" customHeight="1" x14ac:dyDescent="0.2">
      <c r="A4" s="3"/>
      <c r="B4" s="56" t="s">
        <v>43</v>
      </c>
      <c r="C4" s="54" t="s">
        <v>76</v>
      </c>
      <c r="D4" s="55"/>
      <c r="E4" s="18">
        <v>0</v>
      </c>
      <c r="F4" s="6"/>
      <c r="G4" s="47" t="s">
        <v>85</v>
      </c>
      <c r="H4" s="47"/>
      <c r="I4" s="47"/>
      <c r="J4" s="51">
        <f>E9-J65</f>
        <v>0</v>
      </c>
    </row>
    <row r="5" spans="1:10" ht="15.95" customHeight="1" x14ac:dyDescent="0.2">
      <c r="A5" s="3"/>
      <c r="B5" s="57"/>
      <c r="C5" s="54" t="s">
        <v>77</v>
      </c>
      <c r="D5" s="55"/>
      <c r="E5" s="18">
        <v>0</v>
      </c>
      <c r="F5" s="6"/>
      <c r="G5" s="47"/>
      <c r="H5" s="47"/>
      <c r="I5" s="47"/>
      <c r="J5" s="52"/>
    </row>
    <row r="6" spans="1:10" ht="15.95" customHeight="1" x14ac:dyDescent="0.2">
      <c r="A6" s="3"/>
      <c r="B6" s="57"/>
      <c r="C6" s="54" t="s">
        <v>78</v>
      </c>
      <c r="D6" s="55"/>
      <c r="E6" s="18">
        <v>0</v>
      </c>
      <c r="F6" s="6"/>
      <c r="G6" s="47"/>
      <c r="H6" s="47"/>
      <c r="I6" s="47"/>
      <c r="J6" s="52"/>
    </row>
    <row r="7" spans="1:10" ht="15.95" customHeight="1" x14ac:dyDescent="0.2">
      <c r="A7" s="3"/>
      <c r="B7" s="57"/>
      <c r="C7" s="54" t="s">
        <v>79</v>
      </c>
      <c r="D7" s="55"/>
      <c r="E7" s="18">
        <v>0</v>
      </c>
      <c r="F7" s="6"/>
      <c r="G7" s="47"/>
      <c r="H7" s="47"/>
      <c r="I7" s="47"/>
      <c r="J7" s="52"/>
    </row>
    <row r="8" spans="1:10" ht="15.95" customHeight="1" x14ac:dyDescent="0.2">
      <c r="A8" s="3"/>
      <c r="B8" s="57"/>
      <c r="C8" s="54" t="s">
        <v>8</v>
      </c>
      <c r="D8" s="55"/>
      <c r="E8" s="18">
        <v>0</v>
      </c>
      <c r="F8" s="6"/>
      <c r="G8" s="47"/>
      <c r="H8" s="47"/>
      <c r="I8" s="47"/>
      <c r="J8" s="53"/>
    </row>
    <row r="9" spans="1:10" ht="15.95" customHeight="1" x14ac:dyDescent="0.2">
      <c r="A9" s="3"/>
      <c r="B9" s="58"/>
      <c r="C9" s="49" t="s">
        <v>28</v>
      </c>
      <c r="D9" s="50"/>
      <c r="E9" s="19">
        <f>SUM(E4:E8)</f>
        <v>0</v>
      </c>
      <c r="F9" s="6"/>
      <c r="G9" s="61" t="s">
        <v>86</v>
      </c>
      <c r="H9" s="62"/>
      <c r="I9" s="63"/>
      <c r="J9" s="51">
        <f>E15-J67</f>
        <v>0</v>
      </c>
    </row>
    <row r="10" spans="1:10" ht="15.95" customHeight="1" x14ac:dyDescent="0.2">
      <c r="A10" s="3"/>
      <c r="B10" s="56" t="s">
        <v>42</v>
      </c>
      <c r="C10" s="54" t="s">
        <v>76</v>
      </c>
      <c r="D10" s="55"/>
      <c r="E10" s="18">
        <v>0</v>
      </c>
      <c r="F10" s="6"/>
      <c r="G10" s="64"/>
      <c r="H10" s="65"/>
      <c r="I10" s="66"/>
      <c r="J10" s="52"/>
    </row>
    <row r="11" spans="1:10" ht="15.95" customHeight="1" x14ac:dyDescent="0.2">
      <c r="A11" s="3"/>
      <c r="B11" s="57"/>
      <c r="C11" s="54" t="s">
        <v>77</v>
      </c>
      <c r="D11" s="55"/>
      <c r="E11" s="18">
        <v>0</v>
      </c>
      <c r="F11" s="6"/>
      <c r="G11" s="64"/>
      <c r="H11" s="65"/>
      <c r="I11" s="66"/>
      <c r="J11" s="52"/>
    </row>
    <row r="12" spans="1:10" ht="15.95" customHeight="1" x14ac:dyDescent="0.2">
      <c r="A12" s="3"/>
      <c r="B12" s="57"/>
      <c r="C12" s="54" t="s">
        <v>78</v>
      </c>
      <c r="D12" s="55"/>
      <c r="E12" s="18">
        <v>0</v>
      </c>
      <c r="F12" s="6"/>
      <c r="G12" s="64"/>
      <c r="H12" s="65"/>
      <c r="I12" s="66"/>
      <c r="J12" s="52"/>
    </row>
    <row r="13" spans="1:10" ht="15.95" customHeight="1" x14ac:dyDescent="0.2">
      <c r="A13" s="3"/>
      <c r="B13" s="57"/>
      <c r="C13" s="54" t="s">
        <v>79</v>
      </c>
      <c r="D13" s="55"/>
      <c r="E13" s="18">
        <v>0</v>
      </c>
      <c r="F13" s="6"/>
      <c r="G13" s="67"/>
      <c r="H13" s="68"/>
      <c r="I13" s="69"/>
      <c r="J13" s="53"/>
    </row>
    <row r="14" spans="1:10" ht="15.95" customHeight="1" x14ac:dyDescent="0.2">
      <c r="A14" s="3"/>
      <c r="B14" s="57"/>
      <c r="C14" s="54" t="s">
        <v>8</v>
      </c>
      <c r="D14" s="55"/>
      <c r="E14" s="18">
        <v>0</v>
      </c>
      <c r="F14" s="6"/>
      <c r="G14" s="47" t="s">
        <v>45</v>
      </c>
      <c r="H14" s="47"/>
      <c r="I14" s="47"/>
      <c r="J14" s="48">
        <f>J9-J4</f>
        <v>0</v>
      </c>
    </row>
    <row r="15" spans="1:10" ht="15.95" customHeight="1" x14ac:dyDescent="0.2">
      <c r="A15" s="3"/>
      <c r="B15" s="58"/>
      <c r="C15" s="49" t="s">
        <v>28</v>
      </c>
      <c r="D15" s="50"/>
      <c r="E15" s="19">
        <f>SUM(E10:E14)</f>
        <v>0</v>
      </c>
      <c r="F15" s="6"/>
      <c r="G15" s="47"/>
      <c r="H15" s="47"/>
      <c r="I15" s="47"/>
      <c r="J15" s="48"/>
    </row>
    <row r="16" spans="1:10" ht="15.95" customHeight="1" x14ac:dyDescent="0.2">
      <c r="A16" s="3"/>
      <c r="B16" s="10"/>
      <c r="C16" s="10"/>
      <c r="D16" s="11"/>
      <c r="E16" s="12"/>
      <c r="F16" s="6"/>
      <c r="G16" s="13"/>
      <c r="H16" s="13"/>
      <c r="I16" s="13"/>
      <c r="J16" s="14"/>
    </row>
    <row r="17" spans="1:10" ht="15.95" customHeight="1" x14ac:dyDescent="0.2">
      <c r="A17" s="3"/>
      <c r="B17" s="29" t="s">
        <v>35</v>
      </c>
      <c r="C17" s="30" t="s">
        <v>81</v>
      </c>
      <c r="D17" s="30" t="s">
        <v>80</v>
      </c>
      <c r="E17" s="31" t="s">
        <v>0</v>
      </c>
      <c r="F17" s="15"/>
      <c r="G17" s="20" t="s">
        <v>59</v>
      </c>
      <c r="H17" s="30" t="s">
        <v>81</v>
      </c>
      <c r="I17" s="21" t="s">
        <v>80</v>
      </c>
      <c r="J17" s="22" t="s">
        <v>0</v>
      </c>
    </row>
    <row r="18" spans="1:10" ht="15.75" customHeight="1" x14ac:dyDescent="0.2">
      <c r="A18" s="3"/>
      <c r="B18" s="32" t="s">
        <v>1</v>
      </c>
      <c r="C18" s="33"/>
      <c r="D18" s="33"/>
      <c r="E18" s="34">
        <f>Tabela1[Despesa Prevista]-Tabela1[Despesa Real]</f>
        <v>0</v>
      </c>
      <c r="F18" s="16"/>
      <c r="G18" s="23" t="s">
        <v>17</v>
      </c>
      <c r="H18" s="24"/>
      <c r="I18" s="24"/>
      <c r="J18" s="25">
        <f>Tabela2[Despesa Prevista]-Tabela2[Despesa Real]</f>
        <v>0</v>
      </c>
    </row>
    <row r="19" spans="1:10" ht="15.75" customHeight="1" x14ac:dyDescent="0.2">
      <c r="A19" s="3"/>
      <c r="B19" s="32" t="s">
        <v>2</v>
      </c>
      <c r="C19" s="33"/>
      <c r="D19" s="33"/>
      <c r="E19" s="34">
        <f>Tabela1[Despesa Prevista]-Tabela1[Despesa Real]</f>
        <v>0</v>
      </c>
      <c r="F19" s="16"/>
      <c r="G19" s="23" t="s">
        <v>18</v>
      </c>
      <c r="H19" s="24"/>
      <c r="I19" s="24"/>
      <c r="J19" s="25">
        <f>Tabela2[Despesa Prevista]-Tabela2[Despesa Real]</f>
        <v>0</v>
      </c>
    </row>
    <row r="20" spans="1:10" ht="15.75" customHeight="1" x14ac:dyDescent="0.2">
      <c r="A20" s="3"/>
      <c r="B20" s="32" t="s">
        <v>32</v>
      </c>
      <c r="C20" s="33"/>
      <c r="D20" s="33"/>
      <c r="E20" s="34">
        <f>Tabela1[Despesa Prevista]-Tabela1[Despesa Real]</f>
        <v>0</v>
      </c>
      <c r="F20" s="16"/>
      <c r="G20" s="23" t="s">
        <v>60</v>
      </c>
      <c r="H20" s="24"/>
      <c r="I20" s="24"/>
      <c r="J20" s="25">
        <f>Tabela2[Despesa Prevista]-Tabela2[Despesa Real]</f>
        <v>0</v>
      </c>
    </row>
    <row r="21" spans="1:10" ht="15.75" customHeight="1" x14ac:dyDescent="0.2">
      <c r="A21" s="3"/>
      <c r="B21" s="32" t="s">
        <v>3</v>
      </c>
      <c r="C21" s="33"/>
      <c r="D21" s="33"/>
      <c r="E21" s="34">
        <f>Tabela1[Despesa Prevista]-Tabela1[Despesa Real]</f>
        <v>0</v>
      </c>
      <c r="F21" s="16"/>
      <c r="G21" s="23" t="s">
        <v>19</v>
      </c>
      <c r="H21" s="24"/>
      <c r="I21" s="24"/>
      <c r="J21" s="25">
        <f>Tabela2[Despesa Prevista]-Tabela2[Despesa Real]</f>
        <v>0</v>
      </c>
    </row>
    <row r="22" spans="1:10" ht="15.75" customHeight="1" x14ac:dyDescent="0.2">
      <c r="A22" s="3"/>
      <c r="B22" s="32" t="s">
        <v>4</v>
      </c>
      <c r="C22" s="33"/>
      <c r="D22" s="33"/>
      <c r="E22" s="34">
        <f>Tabela1[Despesa Prevista]-Tabela1[Despesa Real]</f>
        <v>0</v>
      </c>
      <c r="F22" s="16"/>
      <c r="G22" s="23" t="s">
        <v>34</v>
      </c>
      <c r="H22" s="24"/>
      <c r="I22" s="24"/>
      <c r="J22" s="25">
        <f>Tabela2[Despesa Prevista]-Tabela2[Despesa Real]</f>
        <v>0</v>
      </c>
    </row>
    <row r="23" spans="1:10" ht="15.75" customHeight="1" x14ac:dyDescent="0.2">
      <c r="A23" s="3"/>
      <c r="B23" s="32" t="s">
        <v>52</v>
      </c>
      <c r="C23" s="33"/>
      <c r="D23" s="33"/>
      <c r="E23" s="34">
        <f>Tabela1[Despesa Prevista]-Tabela1[Despesa Real]</f>
        <v>0</v>
      </c>
      <c r="F23" s="16"/>
      <c r="G23" s="23" t="s">
        <v>20</v>
      </c>
      <c r="H23" s="24"/>
      <c r="I23" s="24"/>
      <c r="J23" s="25">
        <f>Tabela2[Despesa Prevista]-Tabela2[Despesa Real]</f>
        <v>0</v>
      </c>
    </row>
    <row r="24" spans="1:10" ht="15.75" customHeight="1" x14ac:dyDescent="0.2">
      <c r="A24" s="3"/>
      <c r="B24" s="32" t="s">
        <v>5</v>
      </c>
      <c r="C24" s="33"/>
      <c r="D24" s="33"/>
      <c r="E24" s="34">
        <f>Tabela1[Despesa Prevista]-Tabela1[Despesa Real]</f>
        <v>0</v>
      </c>
      <c r="F24" s="16"/>
      <c r="G24" s="23" t="s">
        <v>63</v>
      </c>
      <c r="H24" s="24"/>
      <c r="I24" s="24"/>
      <c r="J24" s="25">
        <f>Tabela2[Despesa Prevista]-Tabela2[Despesa Real]</f>
        <v>0</v>
      </c>
    </row>
    <row r="25" spans="1:10" ht="15.75" customHeight="1" x14ac:dyDescent="0.2">
      <c r="A25" s="3"/>
      <c r="B25" s="32" t="s">
        <v>6</v>
      </c>
      <c r="C25" s="33"/>
      <c r="D25" s="33"/>
      <c r="E25" s="34">
        <f>Tabela1[Despesa Prevista]-Tabela1[Despesa Real]</f>
        <v>0</v>
      </c>
      <c r="F25" s="16"/>
      <c r="G25" s="23" t="s">
        <v>8</v>
      </c>
      <c r="H25" s="24"/>
      <c r="I25" s="24"/>
      <c r="J25" s="25">
        <f>Tabela2[Despesa Prevista]-Tabela2[Despesa Real]</f>
        <v>0</v>
      </c>
    </row>
    <row r="26" spans="1:10" ht="15.75" customHeight="1" x14ac:dyDescent="0.2">
      <c r="A26" s="3"/>
      <c r="B26" s="32" t="s">
        <v>7</v>
      </c>
      <c r="C26" s="33"/>
      <c r="D26" s="33"/>
      <c r="E26" s="34">
        <f>Tabela1[Despesa Prevista]-Tabela1[Despesa Real]</f>
        <v>0</v>
      </c>
      <c r="F26" s="16"/>
      <c r="G26" s="23" t="s">
        <v>8</v>
      </c>
      <c r="H26" s="24"/>
      <c r="I26" s="24"/>
      <c r="J26" s="25">
        <f>Tabela2[Despesa Prevista]-Tabela2[Despesa Real]</f>
        <v>0</v>
      </c>
    </row>
    <row r="27" spans="1:10" ht="15.75" customHeight="1" x14ac:dyDescent="0.2">
      <c r="A27" s="3"/>
      <c r="B27" s="32" t="s">
        <v>67</v>
      </c>
      <c r="C27" s="33"/>
      <c r="D27" s="33"/>
      <c r="E27" s="34">
        <f>Tabela1[Despesa Prevista]-Tabela1[Despesa Real]</f>
        <v>0</v>
      </c>
      <c r="F27" s="16"/>
      <c r="G27" s="26" t="s">
        <v>44</v>
      </c>
      <c r="H27" s="27">
        <f>SUBTOTAL(109,Tabela2[Despesa Prevista])</f>
        <v>0</v>
      </c>
      <c r="I27" s="24">
        <f>SUBTOTAL(109,Tabela2[Despesa Real])</f>
        <v>0</v>
      </c>
      <c r="J27" s="28">
        <f>SUBTOTAL(109,Tabela2[Diferença])</f>
        <v>0</v>
      </c>
    </row>
    <row r="28" spans="1:10" ht="15.75" customHeight="1" x14ac:dyDescent="0.2">
      <c r="A28" s="3"/>
      <c r="B28" s="32" t="s">
        <v>8</v>
      </c>
      <c r="C28" s="33"/>
      <c r="D28" s="33"/>
      <c r="E28" s="34">
        <f>Tabela1[Despesa Prevista]-Tabela1[Despesa Real]</f>
        <v>0</v>
      </c>
      <c r="F28" s="16"/>
      <c r="G28" s="60"/>
      <c r="H28" s="60"/>
      <c r="I28" s="60"/>
      <c r="J28" s="60"/>
    </row>
    <row r="29" spans="1:10" ht="15.75" customHeight="1" x14ac:dyDescent="0.2">
      <c r="A29" s="3"/>
      <c r="B29" s="35" t="s">
        <v>44</v>
      </c>
      <c r="C29" s="33">
        <f>SUBTOTAL(109,Tabela1[Despesa Prevista])</f>
        <v>0</v>
      </c>
      <c r="D29" s="33">
        <f>SUBTOTAL(109,Tabela1[Despesa Real])</f>
        <v>0</v>
      </c>
      <c r="E29" s="36">
        <f>SUBTOTAL(109,Tabela1[Diferença])</f>
        <v>0</v>
      </c>
      <c r="F29" s="16"/>
      <c r="G29" s="37" t="s">
        <v>57</v>
      </c>
      <c r="H29" s="30" t="s">
        <v>81</v>
      </c>
      <c r="I29" s="38" t="s">
        <v>80</v>
      </c>
      <c r="J29" s="39" t="s">
        <v>0</v>
      </c>
    </row>
    <row r="30" spans="1:10" ht="15.75" customHeight="1" x14ac:dyDescent="0.2">
      <c r="A30" s="3"/>
      <c r="B30" s="44"/>
      <c r="C30" s="44"/>
      <c r="D30" s="44"/>
      <c r="E30" s="44"/>
      <c r="F30" s="16"/>
      <c r="G30" s="32" t="s">
        <v>22</v>
      </c>
      <c r="H30" s="40"/>
      <c r="I30" s="40"/>
      <c r="J30" s="41">
        <f>Tabela8[Despesa Prevista]-Tabela8[Despesa Real]</f>
        <v>0</v>
      </c>
    </row>
    <row r="31" spans="1:10" ht="15.75" customHeight="1" x14ac:dyDescent="0.2">
      <c r="A31" s="3"/>
      <c r="B31" s="37" t="s">
        <v>36</v>
      </c>
      <c r="C31" s="30" t="s">
        <v>81</v>
      </c>
      <c r="D31" s="38" t="s">
        <v>80</v>
      </c>
      <c r="E31" s="39" t="s">
        <v>0</v>
      </c>
      <c r="F31" s="16"/>
      <c r="G31" s="32" t="s">
        <v>53</v>
      </c>
      <c r="H31" s="40"/>
      <c r="I31" s="40"/>
      <c r="J31" s="41">
        <f>Tabela8[Despesa Prevista]-Tabela8[Despesa Real]</f>
        <v>0</v>
      </c>
    </row>
    <row r="32" spans="1:10" ht="15.75" customHeight="1" x14ac:dyDescent="0.2">
      <c r="A32" s="3"/>
      <c r="B32" s="32" t="s">
        <v>33</v>
      </c>
      <c r="C32" s="40"/>
      <c r="D32" s="40"/>
      <c r="E32" s="41">
        <f>Tabela3[Despesa Prevista]-Tabela3[Despesa Real]</f>
        <v>0</v>
      </c>
      <c r="F32" s="16"/>
      <c r="G32" s="32" t="s">
        <v>55</v>
      </c>
      <c r="H32" s="40"/>
      <c r="I32" s="40"/>
      <c r="J32" s="41">
        <f>Tabela8[Despesa Prevista]-Tabela8[Despesa Real]</f>
        <v>0</v>
      </c>
    </row>
    <row r="33" spans="1:10" ht="15.75" customHeight="1" x14ac:dyDescent="0.2">
      <c r="A33" s="3"/>
      <c r="B33" s="32" t="s">
        <v>31</v>
      </c>
      <c r="C33" s="40"/>
      <c r="D33" s="40"/>
      <c r="E33" s="41">
        <f>Tabela3[Despesa Prevista]-Tabela3[Despesa Real]</f>
        <v>0</v>
      </c>
      <c r="F33" s="16"/>
      <c r="G33" s="32" t="s">
        <v>56</v>
      </c>
      <c r="H33" s="40"/>
      <c r="I33" s="40"/>
      <c r="J33" s="41">
        <f>Tabela8[Despesa Prevista]-Tabela8[Despesa Real]</f>
        <v>0</v>
      </c>
    </row>
    <row r="34" spans="1:10" ht="15.75" customHeight="1" x14ac:dyDescent="0.2">
      <c r="A34" s="3"/>
      <c r="B34" s="32" t="s">
        <v>75</v>
      </c>
      <c r="C34" s="40"/>
      <c r="D34" s="40"/>
      <c r="E34" s="41">
        <f>Tabela3[Despesa Prevista]-Tabela3[Despesa Real]</f>
        <v>0</v>
      </c>
      <c r="F34" s="16"/>
      <c r="G34" s="32" t="s">
        <v>56</v>
      </c>
      <c r="H34" s="40"/>
      <c r="I34" s="40"/>
      <c r="J34" s="41">
        <f>Tabela8[Despesa Prevista]-Tabela8[Despesa Real]</f>
        <v>0</v>
      </c>
    </row>
    <row r="35" spans="1:10" ht="15.75" customHeight="1" x14ac:dyDescent="0.2">
      <c r="A35" s="3"/>
      <c r="B35" s="32" t="s">
        <v>9</v>
      </c>
      <c r="C35" s="40"/>
      <c r="D35" s="40"/>
      <c r="E35" s="41">
        <f>Tabela3[Despesa Prevista]-Tabela3[Despesa Real]</f>
        <v>0</v>
      </c>
      <c r="F35" s="16"/>
      <c r="G35" s="32" t="s">
        <v>8</v>
      </c>
      <c r="H35" s="40"/>
      <c r="I35" s="40"/>
      <c r="J35" s="41">
        <f>Tabela8[Despesa Prevista]-Tabela8[Despesa Real]</f>
        <v>0</v>
      </c>
    </row>
    <row r="36" spans="1:10" ht="15.75" customHeight="1" x14ac:dyDescent="0.2">
      <c r="A36" s="3"/>
      <c r="B36" s="32" t="s">
        <v>10</v>
      </c>
      <c r="C36" s="40"/>
      <c r="D36" s="40"/>
      <c r="E36" s="41">
        <f>Tabela3[Despesa Prevista]-Tabela3[Despesa Real]</f>
        <v>0</v>
      </c>
      <c r="F36" s="16"/>
      <c r="G36" s="35" t="s">
        <v>44</v>
      </c>
      <c r="H36" s="40">
        <f>SUBTOTAL(109,Tabela8[Despesa Prevista])</f>
        <v>0</v>
      </c>
      <c r="I36" s="40">
        <f>SUBTOTAL(109,Tabela8[Despesa Real])</f>
        <v>0</v>
      </c>
      <c r="J36" s="42">
        <f>SUBTOTAL(109,Tabela8[Diferença])</f>
        <v>0</v>
      </c>
    </row>
    <row r="37" spans="1:10" ht="15.75" customHeight="1" x14ac:dyDescent="0.2">
      <c r="A37" s="3"/>
      <c r="B37" s="32" t="s">
        <v>8</v>
      </c>
      <c r="C37" s="40"/>
      <c r="D37" s="40"/>
      <c r="E37" s="41">
        <f>Tabela3[Despesa Prevista]-Tabela3[Despesa Real]</f>
        <v>0</v>
      </c>
      <c r="F37" s="16"/>
      <c r="G37" s="44"/>
      <c r="H37" s="44"/>
      <c r="I37" s="44"/>
      <c r="J37" s="44"/>
    </row>
    <row r="38" spans="1:10" ht="15.75" customHeight="1" x14ac:dyDescent="0.2">
      <c r="A38" s="3"/>
      <c r="B38" s="35" t="s">
        <v>44</v>
      </c>
      <c r="C38" s="40">
        <f>SUBTOTAL(109,Tabela3[Despesa Prevista])</f>
        <v>0</v>
      </c>
      <c r="D38" s="40">
        <f>SUBTOTAL(109,Tabela3[Despesa Real])</f>
        <v>0</v>
      </c>
      <c r="E38" s="42">
        <f>SUBTOTAL(109,Tabela3[Diferença])</f>
        <v>0</v>
      </c>
      <c r="F38" s="16"/>
      <c r="G38" s="37" t="s">
        <v>64</v>
      </c>
      <c r="H38" s="30" t="s">
        <v>81</v>
      </c>
      <c r="I38" s="38" t="s">
        <v>80</v>
      </c>
      <c r="J38" s="39" t="s">
        <v>0</v>
      </c>
    </row>
    <row r="39" spans="1:10" ht="15.75" customHeight="1" x14ac:dyDescent="0.2">
      <c r="A39" s="3"/>
      <c r="B39" s="44"/>
      <c r="C39" s="44"/>
      <c r="D39" s="44"/>
      <c r="E39" s="44"/>
      <c r="F39" s="16"/>
      <c r="G39" s="32" t="s">
        <v>65</v>
      </c>
      <c r="H39" s="40"/>
      <c r="I39" s="40"/>
      <c r="J39" s="41">
        <f>Tabela9[Despesa Prevista]-Tabela9[Despesa Real]</f>
        <v>0</v>
      </c>
    </row>
    <row r="40" spans="1:10" ht="15.75" customHeight="1" x14ac:dyDescent="0.2">
      <c r="A40" s="3"/>
      <c r="B40" s="37" t="s">
        <v>54</v>
      </c>
      <c r="C40" s="30" t="s">
        <v>81</v>
      </c>
      <c r="D40" s="38" t="s">
        <v>80</v>
      </c>
      <c r="E40" s="39" t="s">
        <v>0</v>
      </c>
      <c r="F40" s="16"/>
      <c r="G40" s="32" t="s">
        <v>66</v>
      </c>
      <c r="H40" s="40"/>
      <c r="I40" s="40"/>
      <c r="J40" s="41">
        <f>Tabela9[Despesa Prevista]-Tabela9[Despesa Real]</f>
        <v>0</v>
      </c>
    </row>
    <row r="41" spans="1:10" ht="15.75" customHeight="1" x14ac:dyDescent="0.2">
      <c r="A41" s="3"/>
      <c r="B41" s="32" t="s">
        <v>53</v>
      </c>
      <c r="C41" s="40"/>
      <c r="D41" s="40"/>
      <c r="E41" s="41">
        <f>Tabela4[Despesa Prevista]-Tabela4[Despesa Real]</f>
        <v>0</v>
      </c>
      <c r="F41" s="16"/>
      <c r="G41" s="32" t="s">
        <v>8</v>
      </c>
      <c r="H41" s="40"/>
      <c r="I41" s="40"/>
      <c r="J41" s="41">
        <f>Tabela9[Despesa Prevista]-Tabela9[Despesa Real]</f>
        <v>0</v>
      </c>
    </row>
    <row r="42" spans="1:10" ht="15.75" customHeight="1" x14ac:dyDescent="0.2">
      <c r="A42" s="3"/>
      <c r="B42" s="32" t="s">
        <v>55</v>
      </c>
      <c r="C42" s="40"/>
      <c r="D42" s="40"/>
      <c r="E42" s="41">
        <f>Tabela4[Despesa Prevista]-Tabela4[Despesa Real]</f>
        <v>0</v>
      </c>
      <c r="F42" s="16"/>
      <c r="G42" s="35" t="s">
        <v>44</v>
      </c>
      <c r="H42" s="40">
        <f>SUBTOTAL(109,Tabela9[Despesa Prevista])</f>
        <v>0</v>
      </c>
      <c r="I42" s="40">
        <f>SUBTOTAL(109,Tabela9[Despesa Real])</f>
        <v>0</v>
      </c>
      <c r="J42" s="42">
        <f>SUBTOTAL(109,Tabela9[Diferença])</f>
        <v>0</v>
      </c>
    </row>
    <row r="43" spans="1:10" ht="15.75" customHeight="1" x14ac:dyDescent="0.2">
      <c r="A43" s="3"/>
      <c r="B43" s="32" t="s">
        <v>11</v>
      </c>
      <c r="C43" s="40"/>
      <c r="D43" s="40"/>
      <c r="E43" s="41">
        <f>Tabela4[Despesa Prevista]-Tabela4[Despesa Real]</f>
        <v>0</v>
      </c>
      <c r="F43" s="16"/>
      <c r="G43" s="44"/>
      <c r="H43" s="44"/>
      <c r="I43" s="44"/>
      <c r="J43" s="44"/>
    </row>
    <row r="44" spans="1:10" ht="15.75" customHeight="1" x14ac:dyDescent="0.2">
      <c r="A44" s="3"/>
      <c r="B44" s="32" t="s">
        <v>12</v>
      </c>
      <c r="C44" s="40"/>
      <c r="D44" s="40"/>
      <c r="E44" s="41">
        <f>Tabela4[Despesa Prevista]-Tabela4[Despesa Real]</f>
        <v>0</v>
      </c>
      <c r="F44" s="16"/>
      <c r="G44" s="37" t="s">
        <v>38</v>
      </c>
      <c r="H44" s="30" t="s">
        <v>81</v>
      </c>
      <c r="I44" s="38" t="s">
        <v>80</v>
      </c>
      <c r="J44" s="39" t="s">
        <v>0</v>
      </c>
    </row>
    <row r="45" spans="1:10" ht="15.75" customHeight="1" x14ac:dyDescent="0.2">
      <c r="A45" s="3"/>
      <c r="B45" s="32" t="s">
        <v>8</v>
      </c>
      <c r="C45" s="40"/>
      <c r="D45" s="40"/>
      <c r="E45" s="41">
        <f>Tabela4[Despesa Prevista]-Tabela4[Despesa Real]</f>
        <v>0</v>
      </c>
      <c r="F45" s="16"/>
      <c r="G45" s="32" t="s">
        <v>48</v>
      </c>
      <c r="H45" s="40"/>
      <c r="I45" s="40"/>
      <c r="J45" s="41">
        <f>Tabela10[Despesa Prevista]-Tabela10[Despesa Real]</f>
        <v>0</v>
      </c>
    </row>
    <row r="46" spans="1:10" ht="15.75" customHeight="1" x14ac:dyDescent="0.2">
      <c r="A46" s="3"/>
      <c r="B46" s="35" t="s">
        <v>44</v>
      </c>
      <c r="C46" s="40">
        <f>SUBTOTAL(109,Tabela4[Despesa Prevista])</f>
        <v>0</v>
      </c>
      <c r="D46" s="40">
        <f>SUBTOTAL(109,Tabela4[Despesa Real])</f>
        <v>0</v>
      </c>
      <c r="E46" s="42">
        <f>SUBTOTAL(109,Tabela4[Diferença])</f>
        <v>0</v>
      </c>
      <c r="F46" s="16"/>
      <c r="G46" s="32" t="s">
        <v>49</v>
      </c>
      <c r="H46" s="40"/>
      <c r="I46" s="40"/>
      <c r="J46" s="41">
        <f>Tabela10[Despesa Prevista]-Tabela10[Despesa Real]</f>
        <v>0</v>
      </c>
    </row>
    <row r="47" spans="1:10" ht="15.75" customHeight="1" x14ac:dyDescent="0.2">
      <c r="A47" s="3"/>
      <c r="B47" s="44"/>
      <c r="C47" s="44"/>
      <c r="D47" s="44"/>
      <c r="E47" s="44"/>
      <c r="F47" s="16"/>
      <c r="G47" s="32" t="s">
        <v>50</v>
      </c>
      <c r="H47" s="40"/>
      <c r="I47" s="40"/>
      <c r="J47" s="41">
        <f>Tabela10[Despesa Prevista]-Tabela10[Despesa Real]</f>
        <v>0</v>
      </c>
    </row>
    <row r="48" spans="1:10" ht="15.75" customHeight="1" x14ac:dyDescent="0.2">
      <c r="A48" s="3"/>
      <c r="B48" s="37" t="s">
        <v>37</v>
      </c>
      <c r="C48" s="30" t="s">
        <v>81</v>
      </c>
      <c r="D48" s="38" t="s">
        <v>80</v>
      </c>
      <c r="E48" s="39" t="s">
        <v>0</v>
      </c>
      <c r="F48" s="16"/>
      <c r="G48" s="32" t="s">
        <v>51</v>
      </c>
      <c r="H48" s="40"/>
      <c r="I48" s="40"/>
      <c r="J48" s="41">
        <f>Tabela10[Despesa Prevista]-Tabela10[Despesa Real]</f>
        <v>0</v>
      </c>
    </row>
    <row r="49" spans="1:10" ht="15.75" customHeight="1" x14ac:dyDescent="0.2">
      <c r="A49" s="3"/>
      <c r="B49" s="32" t="s">
        <v>46</v>
      </c>
      <c r="C49" s="40"/>
      <c r="D49" s="40"/>
      <c r="E49" s="41">
        <f>Tabela5[Despesa Prevista]-Tabela5[Despesa Real]</f>
        <v>0</v>
      </c>
      <c r="F49" s="16"/>
      <c r="G49" s="32" t="s">
        <v>8</v>
      </c>
      <c r="H49" s="40"/>
      <c r="I49" s="40"/>
      <c r="J49" s="41">
        <f>Tabela10[Despesa Prevista]-Tabela10[Despesa Real]</f>
        <v>0</v>
      </c>
    </row>
    <row r="50" spans="1:10" ht="15.75" customHeight="1" x14ac:dyDescent="0.2">
      <c r="A50" s="3"/>
      <c r="B50" s="32" t="s">
        <v>16</v>
      </c>
      <c r="C50" s="40"/>
      <c r="D50" s="40"/>
      <c r="E50" s="41">
        <f>Tabela5[Despesa Prevista]-Tabela5[Despesa Real]</f>
        <v>0</v>
      </c>
      <c r="F50" s="16"/>
      <c r="G50" s="35" t="s">
        <v>44</v>
      </c>
      <c r="H50" s="40">
        <f>SUBTOTAL(109,Tabela10[Despesa Prevista])</f>
        <v>0</v>
      </c>
      <c r="I50" s="40">
        <f>SUBTOTAL(109,Tabela10[Despesa Real])</f>
        <v>0</v>
      </c>
      <c r="J50" s="42">
        <f>SUBTOTAL(109,Tabela10[Diferença])</f>
        <v>0</v>
      </c>
    </row>
    <row r="51" spans="1:10" ht="15.75" customHeight="1" x14ac:dyDescent="0.2">
      <c r="A51" s="3"/>
      <c r="B51" s="32" t="s">
        <v>8</v>
      </c>
      <c r="C51" s="40"/>
      <c r="D51" s="40"/>
      <c r="E51" s="41">
        <f>Tabela5[Despesa Prevista]-Tabela5[Despesa Real]</f>
        <v>0</v>
      </c>
      <c r="F51" s="16"/>
      <c r="G51" s="44"/>
      <c r="H51" s="44"/>
      <c r="I51" s="44"/>
      <c r="J51" s="44"/>
    </row>
    <row r="52" spans="1:10" ht="15.75" customHeight="1" x14ac:dyDescent="0.2">
      <c r="A52" s="3"/>
      <c r="B52" s="35" t="s">
        <v>44</v>
      </c>
      <c r="C52" s="40">
        <f>SUBTOTAL(109,Tabela5[Despesa Prevista])</f>
        <v>0</v>
      </c>
      <c r="D52" s="40">
        <f>SUBTOTAL(109,Tabela5[Despesa Real])</f>
        <v>0</v>
      </c>
      <c r="E52" s="42">
        <f>SUBTOTAL(109,Tabela5[Diferença])</f>
        <v>0</v>
      </c>
      <c r="F52" s="16"/>
      <c r="G52" s="37" t="s">
        <v>39</v>
      </c>
      <c r="H52" s="30" t="s">
        <v>81</v>
      </c>
      <c r="I52" s="38" t="s">
        <v>80</v>
      </c>
      <c r="J52" s="39" t="s">
        <v>0</v>
      </c>
    </row>
    <row r="53" spans="1:10" ht="15.75" customHeight="1" x14ac:dyDescent="0.2">
      <c r="A53" s="3"/>
      <c r="B53" s="44"/>
      <c r="C53" s="44"/>
      <c r="D53" s="44"/>
      <c r="E53" s="44"/>
      <c r="F53" s="16"/>
      <c r="G53" s="32" t="s">
        <v>23</v>
      </c>
      <c r="H53" s="40"/>
      <c r="I53" s="40"/>
      <c r="J53" s="41">
        <f>Tabela11[Despesa Prevista]-Tabela11[Despesa Real]</f>
        <v>0</v>
      </c>
    </row>
    <row r="54" spans="1:10" ht="15.75" customHeight="1" x14ac:dyDescent="0.2">
      <c r="A54" s="3"/>
      <c r="B54" s="37" t="s">
        <v>40</v>
      </c>
      <c r="C54" s="30" t="s">
        <v>81</v>
      </c>
      <c r="D54" s="38" t="s">
        <v>80</v>
      </c>
      <c r="E54" s="39" t="s">
        <v>0</v>
      </c>
      <c r="F54" s="16"/>
      <c r="G54" s="32" t="s">
        <v>24</v>
      </c>
      <c r="H54" s="40"/>
      <c r="I54" s="40"/>
      <c r="J54" s="41">
        <f>Tabela11[Despesa Prevista]-Tabela11[Despesa Real]</f>
        <v>0</v>
      </c>
    </row>
    <row r="55" spans="1:10" ht="15.75" customHeight="1" x14ac:dyDescent="0.2">
      <c r="A55" s="3"/>
      <c r="B55" s="32" t="s">
        <v>13</v>
      </c>
      <c r="C55" s="40"/>
      <c r="D55" s="40"/>
      <c r="E55" s="41">
        <f>Tabela6[Despesa Prevista]-Tabela6[Despesa Real]</f>
        <v>0</v>
      </c>
      <c r="F55" s="16"/>
      <c r="G55" s="32" t="s">
        <v>29</v>
      </c>
      <c r="H55" s="40"/>
      <c r="I55" s="40"/>
      <c r="J55" s="41">
        <f>Tabela11[Despesa Prevista]-Tabela11[Despesa Real]</f>
        <v>0</v>
      </c>
    </row>
    <row r="56" spans="1:10" ht="15.75" customHeight="1" x14ac:dyDescent="0.2">
      <c r="A56" s="3"/>
      <c r="B56" s="32" t="s">
        <v>47</v>
      </c>
      <c r="C56" s="40"/>
      <c r="D56" s="40"/>
      <c r="E56" s="41">
        <f>Tabela6[Despesa Prevista]-Tabela6[Despesa Real]</f>
        <v>0</v>
      </c>
      <c r="F56" s="16"/>
      <c r="G56" s="35" t="s">
        <v>44</v>
      </c>
      <c r="H56" s="40">
        <f>SUBTOTAL(109,Tabela11[Despesa Prevista])</f>
        <v>0</v>
      </c>
      <c r="I56" s="40">
        <f>SUBTOTAL(109,Tabela11[Despesa Real])</f>
        <v>0</v>
      </c>
      <c r="J56" s="42">
        <f>SUBTOTAL(109,Tabela11[Diferença])</f>
        <v>0</v>
      </c>
    </row>
    <row r="57" spans="1:10" ht="15.75" customHeight="1" x14ac:dyDescent="0.2">
      <c r="A57" s="3"/>
      <c r="B57" s="32" t="s">
        <v>15</v>
      </c>
      <c r="C57" s="40"/>
      <c r="D57" s="40"/>
      <c r="E57" s="41">
        <f>Tabela6[Despesa Prevista]-Tabela6[Despesa Real]</f>
        <v>0</v>
      </c>
      <c r="F57" s="16"/>
      <c r="G57" s="44"/>
      <c r="H57" s="44"/>
      <c r="I57" s="44"/>
      <c r="J57" s="44"/>
    </row>
    <row r="58" spans="1:10" ht="15.75" customHeight="1" x14ac:dyDescent="0.2">
      <c r="A58" s="3"/>
      <c r="B58" s="32" t="s">
        <v>14</v>
      </c>
      <c r="C58" s="40"/>
      <c r="D58" s="40"/>
      <c r="E58" s="41">
        <f>Tabela6[Despesa Prevista]-Tabela6[Despesa Real]</f>
        <v>0</v>
      </c>
      <c r="F58" s="16"/>
      <c r="G58" s="37" t="s">
        <v>58</v>
      </c>
      <c r="H58" s="30" t="s">
        <v>81</v>
      </c>
      <c r="I58" s="38" t="s">
        <v>80</v>
      </c>
      <c r="J58" s="39" t="s">
        <v>0</v>
      </c>
    </row>
    <row r="59" spans="1:10" ht="15.75" customHeight="1" x14ac:dyDescent="0.2">
      <c r="A59" s="3"/>
      <c r="B59" s="32" t="s">
        <v>8</v>
      </c>
      <c r="C59" s="40"/>
      <c r="D59" s="40"/>
      <c r="E59" s="41">
        <f>Tabela6[Despesa Prevista]-Tabela6[Despesa Real]</f>
        <v>0</v>
      </c>
      <c r="F59" s="16"/>
      <c r="G59" s="32" t="s">
        <v>26</v>
      </c>
      <c r="H59" s="40"/>
      <c r="I59" s="40"/>
      <c r="J59" s="41">
        <f>Tabela12[Despesa Prevista]-Tabela12[Despesa Real]</f>
        <v>0</v>
      </c>
    </row>
    <row r="60" spans="1:10" ht="15.75" customHeight="1" x14ac:dyDescent="0.2">
      <c r="A60" s="3"/>
      <c r="B60" s="35" t="s">
        <v>44</v>
      </c>
      <c r="C60" s="40">
        <f>SUBTOTAL(109,Tabela6[Despesa Prevista])</f>
        <v>0</v>
      </c>
      <c r="D60" s="40">
        <f>SUBTOTAL(109,Tabela6[Despesa Real])</f>
        <v>0</v>
      </c>
      <c r="E60" s="42">
        <f>SUBTOTAL(109,Tabela6[Diferença])</f>
        <v>0</v>
      </c>
      <c r="F60" s="16"/>
      <c r="G60" s="32" t="s">
        <v>27</v>
      </c>
      <c r="H60" s="40"/>
      <c r="I60" s="40"/>
      <c r="J60" s="41">
        <f>Tabela12[Despesa Prevista]-Tabela12[Despesa Real]</f>
        <v>0</v>
      </c>
    </row>
    <row r="61" spans="1:10" ht="15.75" customHeight="1" x14ac:dyDescent="0.2">
      <c r="A61" s="3"/>
      <c r="B61" s="44"/>
      <c r="C61" s="44"/>
      <c r="D61" s="44"/>
      <c r="E61" s="44"/>
      <c r="F61" s="16"/>
      <c r="G61" s="32" t="s">
        <v>30</v>
      </c>
      <c r="H61" s="40"/>
      <c r="I61" s="40"/>
      <c r="J61" s="41">
        <f>Tabela12[Despesa Prevista]-Tabela12[Despesa Real]</f>
        <v>0</v>
      </c>
    </row>
    <row r="62" spans="1:10" ht="15.75" customHeight="1" x14ac:dyDescent="0.2">
      <c r="A62" s="3"/>
      <c r="B62" s="37" t="s">
        <v>41</v>
      </c>
      <c r="C62" s="30" t="s">
        <v>81</v>
      </c>
      <c r="D62" s="38" t="s">
        <v>80</v>
      </c>
      <c r="E62" s="39" t="s">
        <v>0</v>
      </c>
      <c r="F62" s="16"/>
      <c r="G62" s="32" t="s">
        <v>8</v>
      </c>
      <c r="H62" s="40"/>
      <c r="I62" s="40"/>
      <c r="J62" s="41">
        <f>Tabela12[Despesa Prevista]-Tabela12[Despesa Real]</f>
        <v>0</v>
      </c>
    </row>
    <row r="63" spans="1:10" ht="15.75" customHeight="1" x14ac:dyDescent="0.2">
      <c r="A63" s="3"/>
      <c r="B63" s="32" t="s">
        <v>68</v>
      </c>
      <c r="C63" s="40"/>
      <c r="D63" s="40"/>
      <c r="E63" s="41">
        <f>Tabela7[Despesa Prevista]-Tabela7[Despesa Real]</f>
        <v>0</v>
      </c>
      <c r="F63" s="17"/>
      <c r="G63" s="35" t="s">
        <v>44</v>
      </c>
      <c r="H63" s="40">
        <f>SUBTOTAL(109,Tabela12[Despesa Prevista])</f>
        <v>0</v>
      </c>
      <c r="I63" s="40">
        <f>SUBTOTAL(109,Tabela12[Despesa Real])</f>
        <v>0</v>
      </c>
      <c r="J63" s="42">
        <f>SUBTOTAL(109,Tabela12[Diferença])</f>
        <v>0</v>
      </c>
    </row>
    <row r="64" spans="1:10" ht="15.75" customHeight="1" x14ac:dyDescent="0.2">
      <c r="A64" s="3"/>
      <c r="B64" s="32" t="s">
        <v>73</v>
      </c>
      <c r="C64" s="40"/>
      <c r="D64" s="40"/>
      <c r="E64" s="41">
        <f>Tabela7[Despesa Prevista]-Tabela7[Despesa Real]</f>
        <v>0</v>
      </c>
      <c r="F64" s="17"/>
      <c r="G64" s="45"/>
      <c r="H64" s="45"/>
      <c r="I64" s="45"/>
      <c r="J64" s="45"/>
    </row>
    <row r="65" spans="1:10" ht="15.75" customHeight="1" x14ac:dyDescent="0.2">
      <c r="A65" s="3"/>
      <c r="B65" s="32" t="s">
        <v>61</v>
      </c>
      <c r="C65" s="40"/>
      <c r="D65" s="40"/>
      <c r="E65" s="41">
        <f>Tabela7[Despesa Prevista]-Tabela7[Despesa Real]</f>
        <v>0</v>
      </c>
      <c r="F65" s="17"/>
      <c r="G65" s="47" t="s">
        <v>82</v>
      </c>
      <c r="H65" s="47"/>
      <c r="I65" s="47"/>
      <c r="J65" s="48">
        <f>SUM(C29,C38,C46,C52,C60,C75,H27,H36,H42,H50,H56,H63)</f>
        <v>0</v>
      </c>
    </row>
    <row r="66" spans="1:10" ht="15.75" customHeight="1" x14ac:dyDescent="0.2">
      <c r="A66" s="3"/>
      <c r="B66" s="32" t="s">
        <v>21</v>
      </c>
      <c r="C66" s="40"/>
      <c r="D66" s="40"/>
      <c r="E66" s="41">
        <f>Tabela7[Despesa Prevista]-Tabela7[Despesa Real]</f>
        <v>0</v>
      </c>
      <c r="F66" s="17"/>
      <c r="G66" s="47"/>
      <c r="H66" s="47"/>
      <c r="I66" s="47"/>
      <c r="J66" s="48"/>
    </row>
    <row r="67" spans="1:10" ht="15.75" customHeight="1" x14ac:dyDescent="0.2">
      <c r="A67" s="3"/>
      <c r="B67" s="32" t="s">
        <v>74</v>
      </c>
      <c r="C67" s="40"/>
      <c r="D67" s="40"/>
      <c r="E67" s="41">
        <f>Tabela7[Despesa Prevista]-Tabela7[Despesa Real]</f>
        <v>0</v>
      </c>
      <c r="F67" s="17"/>
      <c r="G67" s="47" t="s">
        <v>83</v>
      </c>
      <c r="H67" s="47"/>
      <c r="I67" s="47"/>
      <c r="J67" s="48">
        <f>SUM(D29,D38,D46,D52,D60,D75,I27,I36,I42,I50,I56,I63)</f>
        <v>0</v>
      </c>
    </row>
    <row r="68" spans="1:10" ht="15.75" customHeight="1" x14ac:dyDescent="0.2">
      <c r="A68" s="3"/>
      <c r="B68" s="32" t="s">
        <v>69</v>
      </c>
      <c r="C68" s="40"/>
      <c r="D68" s="40"/>
      <c r="E68" s="43">
        <f>Tabela7[Despesa Prevista]-Tabela7[Despesa Real]</f>
        <v>0</v>
      </c>
      <c r="F68" s="17"/>
      <c r="G68" s="47"/>
      <c r="H68" s="47"/>
      <c r="I68" s="47"/>
      <c r="J68" s="48"/>
    </row>
    <row r="69" spans="1:10" ht="15.75" customHeight="1" x14ac:dyDescent="0.2">
      <c r="A69" s="3"/>
      <c r="B69" s="32" t="s">
        <v>71</v>
      </c>
      <c r="C69" s="40"/>
      <c r="D69" s="40"/>
      <c r="E69" s="43">
        <f>Tabela7[Despesa Prevista]-Tabela7[Despesa Real]</f>
        <v>0</v>
      </c>
      <c r="F69" s="17"/>
      <c r="G69" s="47" t="s">
        <v>84</v>
      </c>
      <c r="H69" s="47"/>
      <c r="I69" s="47"/>
      <c r="J69" s="48">
        <f>SUM(E29,E38,E46,E52,E60,E75,J27,J36,J42,J50,J56,J63)</f>
        <v>0</v>
      </c>
    </row>
    <row r="70" spans="1:10" ht="15.75" customHeight="1" x14ac:dyDescent="0.2">
      <c r="B70" s="32" t="s">
        <v>70</v>
      </c>
      <c r="C70" s="40"/>
      <c r="D70" s="40"/>
      <c r="E70" s="43">
        <f>Tabela7[Despesa Prevista]-Tabela7[Despesa Real]</f>
        <v>0</v>
      </c>
      <c r="G70" s="47"/>
      <c r="H70" s="47"/>
      <c r="I70" s="47"/>
      <c r="J70" s="48"/>
    </row>
    <row r="71" spans="1:10" x14ac:dyDescent="0.2">
      <c r="B71" s="32" t="s">
        <v>72</v>
      </c>
      <c r="C71" s="40"/>
      <c r="D71" s="40"/>
      <c r="E71" s="43">
        <f>Tabela7[Despesa Prevista]-Tabela7[Despesa Real]</f>
        <v>0</v>
      </c>
    </row>
    <row r="72" spans="1:10" x14ac:dyDescent="0.2">
      <c r="B72" s="32" t="s">
        <v>25</v>
      </c>
      <c r="C72" s="40"/>
      <c r="D72" s="40"/>
      <c r="E72" s="41">
        <f>Tabela7[Despesa Prevista]-Tabela7[Despesa Real]</f>
        <v>0</v>
      </c>
    </row>
    <row r="73" spans="1:10" x14ac:dyDescent="0.2">
      <c r="B73" s="32" t="s">
        <v>62</v>
      </c>
      <c r="C73" s="40"/>
      <c r="D73" s="40"/>
      <c r="E73" s="43">
        <f>Tabela7[Despesa Prevista]-Tabela7[Despesa Real]</f>
        <v>0</v>
      </c>
    </row>
    <row r="74" spans="1:10" x14ac:dyDescent="0.2">
      <c r="B74" s="32" t="s">
        <v>8</v>
      </c>
      <c r="C74" s="40"/>
      <c r="D74" s="40"/>
      <c r="E74" s="41">
        <f>Tabela7[Despesa Prevista]-Tabela7[Despesa Real]</f>
        <v>0</v>
      </c>
    </row>
    <row r="75" spans="1:10" x14ac:dyDescent="0.2">
      <c r="B75" s="35" t="s">
        <v>44</v>
      </c>
      <c r="C75" s="40">
        <f>SUBTOTAL(109,Tabela7[Despesa Prevista])</f>
        <v>0</v>
      </c>
      <c r="D75" s="40">
        <f>SUBTOTAL(109,Tabela7[Despesa Real])</f>
        <v>0</v>
      </c>
      <c r="E75" s="42">
        <f>SUBTOTAL(109,Tabela7[Diferença])</f>
        <v>0</v>
      </c>
    </row>
  </sheetData>
  <mergeCells count="39">
    <mergeCell ref="C5:D5"/>
    <mergeCell ref="C6:D6"/>
    <mergeCell ref="C7:D7"/>
    <mergeCell ref="C11:D11"/>
    <mergeCell ref="C12:D12"/>
    <mergeCell ref="C8:D8"/>
    <mergeCell ref="B61:E61"/>
    <mergeCell ref="G28:J28"/>
    <mergeCell ref="J69:J70"/>
    <mergeCell ref="G69:I70"/>
    <mergeCell ref="J67:J68"/>
    <mergeCell ref="G67:I68"/>
    <mergeCell ref="G65:I66"/>
    <mergeCell ref="J65:J66"/>
    <mergeCell ref="B30:E30"/>
    <mergeCell ref="B39:E39"/>
    <mergeCell ref="B47:E47"/>
    <mergeCell ref="B53:E53"/>
    <mergeCell ref="B2:J2"/>
    <mergeCell ref="G14:I15"/>
    <mergeCell ref="J14:J15"/>
    <mergeCell ref="C9:D9"/>
    <mergeCell ref="J4:J8"/>
    <mergeCell ref="C10:D10"/>
    <mergeCell ref="C14:D14"/>
    <mergeCell ref="C15:D15"/>
    <mergeCell ref="B10:B15"/>
    <mergeCell ref="B4:B9"/>
    <mergeCell ref="B3:D3"/>
    <mergeCell ref="G4:I8"/>
    <mergeCell ref="C4:D4"/>
    <mergeCell ref="C13:D13"/>
    <mergeCell ref="G9:I13"/>
    <mergeCell ref="J9:J13"/>
    <mergeCell ref="G37:J37"/>
    <mergeCell ref="G43:J43"/>
    <mergeCell ref="G51:J51"/>
    <mergeCell ref="G57:J57"/>
    <mergeCell ref="G64:J64"/>
  </mergeCells>
  <phoneticPr fontId="1" type="noConversion"/>
  <conditionalFormatting sqref="E41:E46 J53:J56 E32:E38 E49:E52 E55:E60 E63:E75 J18:J27 J30:J36 J39:J42 J45:J50 J59:J63 E18:E29">
    <cfRule type="iconSet" priority="6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Orçamento Pessoal Mensal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Oramalu</cp:lastModifiedBy>
  <dcterms:created xsi:type="dcterms:W3CDTF">2002-11-14T18:47:55Z</dcterms:created>
  <dcterms:modified xsi:type="dcterms:W3CDTF">2014-10-31T14:25:54Z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2070</vt:i4>
  </property>
  <property fmtid="{D5CDD505-2E9C-101B-9397-08002B2CF9AE}" pid="3" name="_Version">
    <vt:lpwstr>0908</vt:lpwstr>
  </property>
</Properties>
</file>